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9440" windowHeight="7755" activeTab="0"/>
  </bookViews>
  <sheets>
    <sheet name="Biểu 02" sheetId="1" r:id="rId1"/>
    <sheet name="Bieu 110" sheetId="2" r:id="rId2"/>
    <sheet name="Bieu 103" sheetId="3" r:id="rId3"/>
  </sheets>
  <definedNames>
    <definedName name="_xlnm.Print_Titles" localSheetId="0">'Biểu 02'!$6:$9</definedName>
  </definedNames>
  <calcPr fullCalcOnLoad="1"/>
</workbook>
</file>

<file path=xl/sharedStrings.xml><?xml version="1.0" encoding="utf-8"?>
<sst xmlns="http://schemas.openxmlformats.org/spreadsheetml/2006/main" count="166" uniqueCount="155">
  <si>
    <t>PHƯỜNG NAM HỒNG</t>
  </si>
  <si>
    <t>Đơn vị: 1.000 đồng</t>
  </si>
  <si>
    <t>Tổng số thu</t>
  </si>
  <si>
    <t>- Bổ sung cân đối ngân sách</t>
  </si>
  <si>
    <t>- Bổ sung có mục tiêu</t>
  </si>
  <si>
    <t>IV. Thu chuyển nguồn</t>
  </si>
  <si>
    <t>Chủ tịch</t>
  </si>
  <si>
    <t>(ký tên và đóng dấu)</t>
  </si>
  <si>
    <t>Mẫu biểu số 02</t>
  </si>
  <si>
    <t>Nội dung</t>
  </si>
  <si>
    <t>So sánh</t>
  </si>
  <si>
    <t>(%)</t>
  </si>
  <si>
    <t>Thu NSNN</t>
  </si>
  <si>
    <t>Thu NSX</t>
  </si>
  <si>
    <t>5= 3/1</t>
  </si>
  <si>
    <t>6= 4/2</t>
  </si>
  <si>
    <t>- Phí, lệ phí</t>
  </si>
  <si>
    <t>- Thu từ quỹ đất công ích và thu hoa lợi công sản khác</t>
  </si>
  <si>
    <t>- Thu phạt, tịch thu khác theo quy định</t>
  </si>
  <si>
    <t>- Thu từ tài sản được xác lập quyền sở hữu của nhà nước theo quy định</t>
  </si>
  <si>
    <t>- Đóng góp của nhân dân theo quy định</t>
  </si>
  <si>
    <t>- Đóng góp tự nguyện của các tổ chức, cá nhân</t>
  </si>
  <si>
    <t>II. Các khoản thu phân chia theo tỷ lệ phần trăm (%)</t>
  </si>
  <si>
    <t>1. Các khoản thu phân chia</t>
  </si>
  <si>
    <t>- Thuế sử dụng đất phi nông nghiệp</t>
  </si>
  <si>
    <t>- Thuế sử dụng đất nông nghiệp thu từ hộ gia đình</t>
  </si>
  <si>
    <t>- Lệ phí trước bạ nhà, đất</t>
  </si>
  <si>
    <t>2. Các khoản thu phân chia khác do cấp tỉnh quy định</t>
  </si>
  <si>
    <t>III. Thu viện trợ không hoàn lại trực tiếp cho xã (nếu có)</t>
  </si>
  <si>
    <t>V. Thu kết dư ngân sách năm trước</t>
  </si>
  <si>
    <t>VI. Thu bổ sung từ ngân sách cấp trên</t>
  </si>
  <si>
    <t>TM.ỦY BAN NHÂN DÂN</t>
  </si>
  <si>
    <t xml:space="preserve"> -Thuế VAT - TNDN</t>
  </si>
  <si>
    <t xml:space="preserve"> - Thuế tiêu thụ đặc biệt</t>
  </si>
  <si>
    <t xml:space="preserve"> - Thuế tài nguyên </t>
  </si>
  <si>
    <t xml:space="preserve"> - Thuế cấp quyền sử dụng đất</t>
  </si>
  <si>
    <t xml:space="preserve"> - Thuế thu nhập cá nhân</t>
  </si>
  <si>
    <t xml:space="preserve"> - Tiền thuê đất</t>
  </si>
  <si>
    <t>I. Các khoản thu 100%</t>
  </si>
  <si>
    <t xml:space="preserve"> - Thu khác tại phường</t>
  </si>
  <si>
    <t xml:space="preserve">  ỦY BAN NHÂN DÂN </t>
  </si>
  <si>
    <t xml:space="preserve"> - Thuế môn bài thu từ cá nhân, hộ kinh doanh</t>
  </si>
  <si>
    <t>Kế toán</t>
  </si>
  <si>
    <t>TỔNG HỢP DỰ TOÁN THU NGÂN SÁCH PHƯỜNG NĂM 2021</t>
  </si>
  <si>
    <t>Ước thực hiện năm 2020</t>
  </si>
  <si>
    <t>Dự toán năm 2021</t>
  </si>
  <si>
    <t>Nam Hồng, Ngày 26 tháng  01 năm 2021</t>
  </si>
  <si>
    <t>Trần Thị Quyên</t>
  </si>
  <si>
    <t xml:space="preserve">                                 Trần Quốc Chế</t>
  </si>
  <si>
    <t xml:space="preserve"> </t>
  </si>
  <si>
    <t>Thu đền bù khi nhà nước Thu hồi đất</t>
  </si>
  <si>
    <t xml:space="preserve"> -  Thu khác ngoài quốc doanh</t>
  </si>
  <si>
    <t>Biểu số 110/CK TC-NSNN</t>
  </si>
  <si>
    <t>DỰ TOÁN CHI NGÂN SÁCH PHƯỜNG NĂM 2021</t>
  </si>
  <si>
    <t>(Dự toán  đã được Hội đồng nhân dân phường phê duyệt )</t>
  </si>
  <si>
    <t>Đơn vị: 1.000 đồng.</t>
  </si>
  <si>
    <t>Tổng số</t>
  </si>
  <si>
    <t>ĐTPT</t>
  </si>
  <si>
    <t>TX</t>
  </si>
  <si>
    <t>Tổng số chi</t>
  </si>
  <si>
    <t>I/ Chi thường xuyên</t>
  </si>
  <si>
    <t>1. Chi cho công tác quốc phòng an ninh</t>
  </si>
  <si>
    <t xml:space="preserve"> - Chi phụ cấp dân quân tự vệ</t>
  </si>
  <si>
    <t xml:space="preserve"> - Chi hoạt động thường xuyên quốc phòng</t>
  </si>
  <si>
    <t>- Chi trật tự an toàn xã hội</t>
  </si>
  <si>
    <t>2. Chi giáo dục</t>
  </si>
  <si>
    <t>3. Chi ứng dụng công nghệ thông tin</t>
  </si>
  <si>
    <t>4. Chi y tế</t>
  </si>
  <si>
    <t>5. Chi văn hóa, thông tin</t>
  </si>
  <si>
    <t>6. Chi phát thanh, truyền thanh</t>
  </si>
  <si>
    <t>7. Chi thể dục, thể thao</t>
  </si>
  <si>
    <t>8. Chi bảo vệ môi trường</t>
  </si>
  <si>
    <t>9. Chi các hoạt động kinh tế</t>
  </si>
  <si>
    <t>- Giao thông</t>
  </si>
  <si>
    <t>- Nông - lâm - thủy lợi - hải sản</t>
  </si>
  <si>
    <t>- Thị chính</t>
  </si>
  <si>
    <t>- Thương mại, du lịch</t>
  </si>
  <si>
    <t>- Các hoạt động kinh tế khác</t>
  </si>
  <si>
    <t xml:space="preserve"> + Chăn nuôi thú y </t>
  </si>
  <si>
    <t xml:space="preserve"> + Nông nghiệp</t>
  </si>
  <si>
    <t>10. Chi quản lý Nhà nước, Đảng, đoàn thể</t>
  </si>
  <si>
    <t>10.1. Quản lý Nhà nước</t>
  </si>
  <si>
    <t xml:space="preserve"> - Quỹ lương, các khoản phụ cấp theo lương</t>
  </si>
  <si>
    <t xml:space="preserve"> - Chi hoạt động Hội đồng nhân dân </t>
  </si>
  <si>
    <t xml:space="preserve"> - Chi bầu cử HĐND</t>
  </si>
  <si>
    <t xml:space="preserve"> - Chi Đại hội TDP</t>
  </si>
  <si>
    <t xml:space="preserve"> - Chi hoạt động Uỷ ban nhân dân</t>
  </si>
  <si>
    <t>10.2. Đảng Cộng sản Việt Nam</t>
  </si>
  <si>
    <t>10.3. Mặt trận Tổ quốc Việt Nam</t>
  </si>
  <si>
    <t>10.4. Đoàn Thanh niên Cộng sản HCM</t>
  </si>
  <si>
    <t>10.5. Hội Liên hiệp Phụ nữ</t>
  </si>
  <si>
    <t>10.6. Hội Cựu chiến binh</t>
  </si>
  <si>
    <t>10.7. Hội Nông dân</t>
  </si>
  <si>
    <t>10.8. Chi hỗ trợ khác (nếu có)</t>
  </si>
  <si>
    <t xml:space="preserve"> -  Chi hỗ trợ đào tạo cán bộ</t>
  </si>
  <si>
    <t xml:space="preserve"> - Chi hỗ trợ khác</t>
  </si>
  <si>
    <t>11. Chi cho công tác xã hội</t>
  </si>
  <si>
    <t>- Trợ cấp hàng tháng cho cán bộ xã nghỉ việc theo chế độ quy định và trợ cấp khác</t>
  </si>
  <si>
    <t>- Trẻ mồ côi, người già không nơi nương tựa</t>
  </si>
  <si>
    <t xml:space="preserve"> - BHYT các đối tượng</t>
  </si>
  <si>
    <t>- Trợ cấp xã hội</t>
  </si>
  <si>
    <t>- Khác</t>
  </si>
  <si>
    <t>12. Chi khác ngân sách</t>
  </si>
  <si>
    <t>13. Chi cho công tác  văn phòng</t>
  </si>
  <si>
    <t xml:space="preserve"> + Vật tư văn phòng</t>
  </si>
  <si>
    <t xml:space="preserve"> + Báo, viết phóng sự tạp chí</t>
  </si>
  <si>
    <t xml:space="preserve"> + Điện nước</t>
  </si>
  <si>
    <t xml:space="preserve"> + Văn phòng phẩm</t>
  </si>
  <si>
    <t xml:space="preserve"> + Photo tài liệu</t>
  </si>
  <si>
    <t xml:space="preserve"> + Sữa chữa điện, nước; sữa chữa khác</t>
  </si>
  <si>
    <t xml:space="preserve"> + Vật tư văn phòng khác</t>
  </si>
  <si>
    <t>14. Chi các tổ chức  khác</t>
  </si>
  <si>
    <t xml:space="preserve"> - Uỷ ban kiểm tra Đảng</t>
  </si>
  <si>
    <t xml:space="preserve"> - Tuyên giáo dân vận</t>
  </si>
  <si>
    <t xml:space="preserve"> - Hoạt động tư pháp</t>
  </si>
  <si>
    <t xml:space="preserve"> - Ban vì sự tiến bộ phụ nữ</t>
  </si>
  <si>
    <t xml:space="preserve"> - Bảo vệ chăm sóc và bảo vệ trẻ em </t>
  </si>
  <si>
    <t xml:space="preserve"> - Ban tôn giáo chính quyền</t>
  </si>
  <si>
    <t xml:space="preserve"> - Ban thanh tra nhân dân</t>
  </si>
  <si>
    <t xml:space="preserve"> - Hội TNXP</t>
  </si>
  <si>
    <t xml:space="preserve"> - Hội khuyến học- Cựu giáo chức</t>
  </si>
  <si>
    <t xml:space="preserve"> - Hội người cao tuổi</t>
  </si>
  <si>
    <t xml:space="preserve"> - Hoạt động công đoàn</t>
  </si>
  <si>
    <t xml:space="preserve"> - Hội chữ thập đỏ- Bảo trợ xã hội</t>
  </si>
  <si>
    <t xml:space="preserve"> -  Dân số - KHHGĐ</t>
  </si>
  <si>
    <t xml:space="preserve"> - Câu lạc bộ cựu quân nhân </t>
  </si>
  <si>
    <t xml:space="preserve"> - Hội Khoa học kỷ thuật </t>
  </si>
  <si>
    <t>15. Chi hoạt động Cải cách hành chính</t>
  </si>
  <si>
    <t>II/ Chi đầu tư XDCB</t>
  </si>
  <si>
    <t xml:space="preserve"> - Chi xây dựng, sữa chữa trường </t>
  </si>
  <si>
    <t xml:space="preserve"> - Chi xây dựng nhà văn hóa TDP</t>
  </si>
  <si>
    <t xml:space="preserve"> - Chi  trả nợ chỉnh trang đô thị</t>
  </si>
  <si>
    <t xml:space="preserve"> -  Chi sữa chữa trụ sở</t>
  </si>
  <si>
    <t xml:space="preserve"> - Chi hỗ trợ; Trả nợ và XD đường giao thông nội phường</t>
  </si>
  <si>
    <t xml:space="preserve"> - Chi sữa chữa trạm y tế</t>
  </si>
  <si>
    <t>III/. Dự phòng</t>
  </si>
  <si>
    <t xml:space="preserve">  ỦY BAN NHÂN DÂN</t>
  </si>
  <si>
    <t>Biểu số 103/CK TC-NSNN</t>
  </si>
  <si>
    <t>CÂN ĐỐI NGÂN SÁCH PHƯỜNG NĂM 2021</t>
  </si>
  <si>
    <t>(Dự toán trình Hội đồng nhân dân phường)</t>
  </si>
  <si>
    <t>Đơn vị: 1000 đồng</t>
  </si>
  <si>
    <t>NỘI DUNG</t>
  </si>
  <si>
    <t>DỰ TOÁN</t>
  </si>
  <si>
    <t>NỘI DUNG CHI</t>
  </si>
  <si>
    <t>TỔNG SỐ THU</t>
  </si>
  <si>
    <t>TỔNG SỐ CHI</t>
  </si>
  <si>
    <t>I. Các khoản thu xã hưởng 100%</t>
  </si>
  <si>
    <t>I. Chi đầu tư phát triển</t>
  </si>
  <si>
    <r>
      <t xml:space="preserve">II. Các khoản thu phân chia theo tỷ lệ </t>
    </r>
    <r>
      <rPr>
        <vertAlign val="superscript"/>
        <sz val="12"/>
        <rFont val="Times New Roman"/>
        <family val="1"/>
      </rPr>
      <t>(1)</t>
    </r>
  </si>
  <si>
    <t>II. Chi thường xuyên</t>
  </si>
  <si>
    <t>III.Thu kết dư ngân sách</t>
  </si>
  <si>
    <t xml:space="preserve">VI. Thu bổ sung </t>
  </si>
  <si>
    <t>III. Dự phòng</t>
  </si>
  <si>
    <t>- Bổ sung cân đối</t>
  </si>
  <si>
    <t xml:space="preserve">V. Thu chuyển nguồn 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</si>
</sst>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0.000"/>
    <numFmt numFmtId="178" formatCode="0.000000"/>
    <numFmt numFmtId="179" formatCode="0.00000"/>
    <numFmt numFmtId="180" formatCode="0.0"/>
    <numFmt numFmtId="181" formatCode="_-* #,##0.0\ _₫_-;\-* #,##0.0\ _₫_-;_-* &quot;-&quot;??\ _₫_-;_-@_-"/>
    <numFmt numFmtId="182" formatCode="_-* #,##0\ _₫_-;\-* #,##0\ _₫_-;_-* &quot;-&quot;??\ _₫_-;_-@_-"/>
  </numFmts>
  <fonts count="75">
    <font>
      <sz val="11"/>
      <color theme="1"/>
      <name val="Calibri"/>
      <family val="2"/>
    </font>
    <font>
      <sz val="11"/>
      <color indexed="8"/>
      <name val="Arial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3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Arial"/>
      <family val="2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Arial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3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Cambria"/>
      <family val="1"/>
    </font>
    <font>
      <sz val="14"/>
      <color theme="1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i/>
      <sz val="12"/>
      <color theme="1"/>
      <name val="Cambria"/>
      <family val="1"/>
    </font>
    <font>
      <i/>
      <sz val="11"/>
      <color theme="1"/>
      <name val="Cambria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rgb="FF000000"/>
      <name val="Times New Roman"/>
      <family val="1"/>
    </font>
    <font>
      <i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5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1" fillId="0" borderId="0" xfId="0" applyFont="1" applyAlignment="1">
      <alignment/>
    </xf>
    <xf numFmtId="3" fontId="53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54" fillId="0" borderId="10" xfId="0" applyNumberFormat="1" applyFont="1" applyBorder="1" applyAlignment="1">
      <alignment horizontal="right" vertical="center" wrapText="1"/>
    </xf>
    <xf numFmtId="3" fontId="53" fillId="0" borderId="10" xfId="0" applyNumberFormat="1" applyFont="1" applyBorder="1" applyAlignment="1">
      <alignment horizontal="right" vertical="center" wrapText="1"/>
    </xf>
    <xf numFmtId="0" fontId="51" fillId="0" borderId="10" xfId="0" applyFont="1" applyBorder="1" applyAlignment="1">
      <alignment/>
    </xf>
    <xf numFmtId="43" fontId="51" fillId="0" borderId="0" xfId="41" applyFont="1" applyAlignment="1">
      <alignment/>
    </xf>
    <xf numFmtId="3" fontId="51" fillId="0" borderId="10" xfId="0" applyNumberFormat="1" applyFont="1" applyBorder="1" applyAlignment="1">
      <alignment/>
    </xf>
    <xf numFmtId="3" fontId="51" fillId="0" borderId="0" xfId="0" applyNumberFormat="1" applyFont="1" applyAlignment="1">
      <alignment/>
    </xf>
    <xf numFmtId="0" fontId="54" fillId="0" borderId="10" xfId="0" applyFont="1" applyBorder="1" applyAlignment="1">
      <alignment vertical="center" wrapText="1"/>
    </xf>
    <xf numFmtId="180" fontId="0" fillId="0" borderId="0" xfId="0" applyNumberFormat="1" applyAlignment="1">
      <alignment/>
    </xf>
    <xf numFmtId="180" fontId="54" fillId="0" borderId="10" xfId="0" applyNumberFormat="1" applyFont="1" applyBorder="1" applyAlignment="1">
      <alignment horizontal="center" vertical="center" wrapText="1"/>
    </xf>
    <xf numFmtId="3" fontId="55" fillId="0" borderId="10" xfId="0" applyNumberFormat="1" applyFont="1" applyBorder="1" applyAlignment="1">
      <alignment horizontal="right" vertical="center" wrapText="1"/>
    </xf>
    <xf numFmtId="0" fontId="53" fillId="0" borderId="10" xfId="0" applyFont="1" applyBorder="1" applyAlignment="1">
      <alignment horizontal="center" vertical="center" wrapText="1"/>
    </xf>
    <xf numFmtId="180" fontId="53" fillId="0" borderId="10" xfId="0" applyNumberFormat="1" applyFont="1" applyBorder="1" applyAlignment="1">
      <alignment horizontal="center" vertical="center" wrapText="1"/>
    </xf>
    <xf numFmtId="182" fontId="0" fillId="0" borderId="0" xfId="41" applyNumberFormat="1" applyFont="1" applyAlignment="1">
      <alignment/>
    </xf>
    <xf numFmtId="0" fontId="56" fillId="0" borderId="0" xfId="0" applyFont="1" applyAlignment="1">
      <alignment/>
    </xf>
    <xf numFmtId="180" fontId="56" fillId="0" borderId="0" xfId="0" applyNumberFormat="1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 vertical="center" wrapText="1"/>
    </xf>
    <xf numFmtId="0" fontId="58" fillId="0" borderId="0" xfId="0" applyFont="1" applyAlignment="1">
      <alignment horizontal="left"/>
    </xf>
    <xf numFmtId="180" fontId="60" fillId="0" borderId="0" xfId="0" applyNumberFormat="1" applyFont="1" applyAlignment="1">
      <alignment horizontal="left"/>
    </xf>
    <xf numFmtId="0" fontId="61" fillId="0" borderId="0" xfId="0" applyFont="1" applyAlignment="1">
      <alignment/>
    </xf>
    <xf numFmtId="3" fontId="61" fillId="0" borderId="0" xfId="0" applyNumberFormat="1" applyFont="1" applyAlignment="1">
      <alignment/>
    </xf>
    <xf numFmtId="0" fontId="59" fillId="0" borderId="0" xfId="0" applyFont="1" applyAlignment="1">
      <alignment vertical="center" wrapText="1"/>
    </xf>
    <xf numFmtId="0" fontId="54" fillId="0" borderId="0" xfId="0" applyFont="1" applyAlignment="1">
      <alignment vertical="center" wrapText="1"/>
    </xf>
    <xf numFmtId="0" fontId="62" fillId="0" borderId="0" xfId="0" applyFont="1" applyAlignment="1">
      <alignment/>
    </xf>
    <xf numFmtId="0" fontId="63" fillId="0" borderId="10" xfId="0" applyFont="1" applyBorder="1" applyAlignment="1">
      <alignment horizontal="center" vertical="center" wrapText="1"/>
    </xf>
    <xf numFmtId="3" fontId="62" fillId="0" borderId="0" xfId="0" applyNumberFormat="1" applyFont="1" applyAlignment="1">
      <alignment/>
    </xf>
    <xf numFmtId="0" fontId="62" fillId="0" borderId="1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3" fontId="64" fillId="0" borderId="11" xfId="0" applyNumberFormat="1" applyFont="1" applyBorder="1" applyAlignment="1">
      <alignment horizontal="right" vertical="center" wrapText="1"/>
    </xf>
    <xf numFmtId="0" fontId="51" fillId="0" borderId="12" xfId="0" applyFont="1" applyBorder="1" applyAlignment="1">
      <alignment/>
    </xf>
    <xf numFmtId="0" fontId="51" fillId="0" borderId="11" xfId="0" applyFont="1" applyBorder="1" applyAlignment="1">
      <alignment/>
    </xf>
    <xf numFmtId="0" fontId="64" fillId="0" borderId="10" xfId="0" applyFont="1" applyBorder="1" applyAlignment="1">
      <alignment horizontal="left" vertical="center" wrapText="1"/>
    </xf>
    <xf numFmtId="3" fontId="64" fillId="0" borderId="10" xfId="0" applyNumberFormat="1" applyFont="1" applyBorder="1" applyAlignment="1">
      <alignment horizontal="right" vertical="center" wrapText="1"/>
    </xf>
    <xf numFmtId="3" fontId="64" fillId="0" borderId="10" xfId="0" applyNumberFormat="1" applyFont="1" applyBorder="1" applyAlignment="1">
      <alignment horizontal="right" vertical="center" wrapText="1"/>
    </xf>
    <xf numFmtId="0" fontId="54" fillId="0" borderId="13" xfId="0" applyFont="1" applyBorder="1" applyAlignment="1">
      <alignment vertical="center" wrapText="1"/>
    </xf>
    <xf numFmtId="3" fontId="54" fillId="0" borderId="13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65" fillId="0" borderId="14" xfId="0" applyFont="1" applyBorder="1" applyAlignment="1">
      <alignment vertical="center" wrapText="1"/>
    </xf>
    <xf numFmtId="3" fontId="65" fillId="0" borderId="14" xfId="0" applyNumberFormat="1" applyFont="1" applyBorder="1" applyAlignment="1">
      <alignment horizontal="right" vertical="center" wrapText="1"/>
    </xf>
    <xf numFmtId="3" fontId="66" fillId="0" borderId="10" xfId="0" applyNumberFormat="1" applyFont="1" applyBorder="1" applyAlignment="1">
      <alignment/>
    </xf>
    <xf numFmtId="0" fontId="66" fillId="0" borderId="10" xfId="0" applyFont="1" applyBorder="1" applyAlignment="1">
      <alignment/>
    </xf>
    <xf numFmtId="0" fontId="54" fillId="0" borderId="14" xfId="0" applyFont="1" applyFill="1" applyBorder="1" applyAlignment="1">
      <alignment vertical="center" wrapText="1"/>
    </xf>
    <xf numFmtId="3" fontId="54" fillId="0" borderId="14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65" fillId="0" borderId="14" xfId="0" applyFont="1" applyFill="1" applyBorder="1" applyAlignment="1">
      <alignment vertical="center" wrapText="1"/>
    </xf>
    <xf numFmtId="3" fontId="65" fillId="0" borderId="14" xfId="0" applyNumberFormat="1" applyFont="1" applyFill="1" applyBorder="1" applyAlignment="1">
      <alignment horizontal="right" vertical="center" wrapText="1"/>
    </xf>
    <xf numFmtId="0" fontId="66" fillId="0" borderId="10" xfId="0" applyFont="1" applyFill="1" applyBorder="1" applyAlignment="1">
      <alignment/>
    </xf>
    <xf numFmtId="0" fontId="67" fillId="0" borderId="14" xfId="0" applyFont="1" applyFill="1" applyBorder="1" applyAlignment="1">
      <alignment/>
    </xf>
    <xf numFmtId="3" fontId="67" fillId="0" borderId="14" xfId="0" applyNumberFormat="1" applyFont="1" applyFill="1" applyBorder="1" applyAlignment="1">
      <alignment horizontal="right" vertical="center" wrapText="1"/>
    </xf>
    <xf numFmtId="0" fontId="68" fillId="0" borderId="10" xfId="0" applyFont="1" applyFill="1" applyBorder="1" applyAlignment="1">
      <alignment/>
    </xf>
    <xf numFmtId="0" fontId="67" fillId="0" borderId="14" xfId="0" applyFont="1" applyFill="1" applyBorder="1" applyAlignment="1">
      <alignment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3" fontId="65" fillId="0" borderId="14" xfId="0" applyNumberFormat="1" applyFont="1" applyFill="1" applyBorder="1" applyAlignment="1">
      <alignment vertical="center" wrapText="1"/>
    </xf>
    <xf numFmtId="0" fontId="54" fillId="0" borderId="14" xfId="0" applyFont="1" applyBorder="1" applyAlignment="1">
      <alignment vertical="center" wrapText="1"/>
    </xf>
    <xf numFmtId="3" fontId="54" fillId="0" borderId="14" xfId="0" applyNumberFormat="1" applyFont="1" applyBorder="1" applyAlignment="1">
      <alignment horizontal="right" vertical="center" wrapText="1"/>
    </xf>
    <xf numFmtId="0" fontId="53" fillId="0" borderId="14" xfId="0" applyFont="1" applyBorder="1" applyAlignment="1">
      <alignment vertical="center" wrapText="1"/>
    </xf>
    <xf numFmtId="3" fontId="53" fillId="0" borderId="14" xfId="0" applyNumberFormat="1" applyFont="1" applyBorder="1" applyAlignment="1">
      <alignment horizontal="right" vertical="center" wrapText="1"/>
    </xf>
    <xf numFmtId="3" fontId="54" fillId="0" borderId="14" xfId="0" applyNumberFormat="1" applyFont="1" applyBorder="1" applyAlignment="1">
      <alignment horizontal="right" vertical="center" wrapText="1"/>
    </xf>
    <xf numFmtId="0" fontId="54" fillId="0" borderId="15" xfId="0" applyFont="1" applyBorder="1" applyAlignment="1">
      <alignment vertical="center" wrapText="1"/>
    </xf>
    <xf numFmtId="3" fontId="54" fillId="0" borderId="15" xfId="0" applyNumberFormat="1" applyFont="1" applyBorder="1" applyAlignment="1">
      <alignment horizontal="right" vertical="center" wrapText="1"/>
    </xf>
    <xf numFmtId="0" fontId="64" fillId="0" borderId="16" xfId="0" applyFont="1" applyBorder="1" applyAlignment="1">
      <alignment vertical="center" wrapText="1"/>
    </xf>
    <xf numFmtId="3" fontId="64" fillId="0" borderId="16" xfId="0" applyNumberFormat="1" applyFont="1" applyBorder="1" applyAlignment="1">
      <alignment horizontal="right" vertical="center" wrapText="1"/>
    </xf>
    <xf numFmtId="0" fontId="56" fillId="0" borderId="0" xfId="0" applyFont="1" applyAlignment="1">
      <alignment vertical="top" wrapText="1"/>
    </xf>
    <xf numFmtId="3" fontId="56" fillId="0" borderId="0" xfId="0" applyNumberFormat="1" applyFont="1" applyAlignment="1">
      <alignment/>
    </xf>
    <xf numFmtId="0" fontId="59" fillId="0" borderId="0" xfId="0" applyFont="1" applyAlignment="1">
      <alignment horizontal="center"/>
    </xf>
    <xf numFmtId="0" fontId="69" fillId="0" borderId="0" xfId="0" applyFont="1" applyAlignment="1">
      <alignment vertical="center" wrapText="1"/>
    </xf>
    <xf numFmtId="0" fontId="54" fillId="0" borderId="0" xfId="0" applyFont="1" applyAlignment="1">
      <alignment/>
    </xf>
    <xf numFmtId="0" fontId="70" fillId="0" borderId="0" xfId="0" applyFont="1" applyAlignment="1">
      <alignment horizontal="right" vertical="center" wrapText="1"/>
    </xf>
    <xf numFmtId="0" fontId="69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180" fontId="53" fillId="0" borderId="10" xfId="0" applyNumberFormat="1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53" fillId="0" borderId="0" xfId="0" applyFont="1" applyAlignment="1">
      <alignment horizontal="right" vertical="center" wrapText="1"/>
    </xf>
    <xf numFmtId="0" fontId="58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right" vertical="center"/>
    </xf>
    <xf numFmtId="0" fontId="53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43" fontId="53" fillId="0" borderId="0" xfId="41" applyFont="1" applyAlignment="1">
      <alignment horizontal="right" vertical="center" wrapText="1"/>
    </xf>
    <xf numFmtId="0" fontId="71" fillId="0" borderId="0" xfId="0" applyFont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4" fillId="0" borderId="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190500</xdr:rowOff>
    </xdr:from>
    <xdr:to>
      <xdr:col>0</xdr:col>
      <xdr:colOff>838200</xdr:colOff>
      <xdr:row>1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228600" y="390525"/>
          <a:ext cx="619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</xdr:row>
      <xdr:rowOff>19050</xdr:rowOff>
    </xdr:from>
    <xdr:to>
      <xdr:col>0</xdr:col>
      <xdr:colOff>847725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352425" y="428625"/>
          <a:ext cx="495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30.00390625" style="0" customWidth="1"/>
    <col min="2" max="5" width="11.421875" style="0" customWidth="1"/>
    <col min="6" max="6" width="7.57421875" style="17" customWidth="1"/>
    <col min="7" max="7" width="6.8515625" style="17" customWidth="1"/>
    <col min="8" max="8" width="9.28125" style="0" customWidth="1"/>
    <col min="9" max="9" width="9.00390625" style="9" customWidth="1"/>
    <col min="11" max="11" width="14.28125" style="0" bestFit="1" customWidth="1"/>
  </cols>
  <sheetData>
    <row r="1" spans="1:7" ht="15.75" customHeight="1">
      <c r="A1" s="2" t="s">
        <v>40</v>
      </c>
      <c r="B1" s="92" t="s">
        <v>8</v>
      </c>
      <c r="C1" s="92"/>
      <c r="D1" s="92"/>
      <c r="E1" s="92"/>
      <c r="F1" s="92"/>
      <c r="G1" s="92"/>
    </row>
    <row r="2" spans="1:7" ht="15.75">
      <c r="A2" s="2" t="s">
        <v>0</v>
      </c>
      <c r="B2" s="92"/>
      <c r="C2" s="92"/>
      <c r="D2" s="92"/>
      <c r="E2" s="92"/>
      <c r="F2" s="92"/>
      <c r="G2" s="92"/>
    </row>
    <row r="3" ht="15.75">
      <c r="A3" s="3"/>
    </row>
    <row r="4" spans="1:7" ht="37.5" customHeight="1">
      <c r="A4" s="93" t="s">
        <v>43</v>
      </c>
      <c r="B4" s="93"/>
      <c r="C4" s="93"/>
      <c r="D4" s="93"/>
      <c r="E4" s="93"/>
      <c r="F4" s="93"/>
      <c r="G4" s="93"/>
    </row>
    <row r="5" spans="1:7" ht="19.5" customHeight="1">
      <c r="A5" s="94" t="s">
        <v>1</v>
      </c>
      <c r="B5" s="94"/>
      <c r="C5" s="94"/>
      <c r="D5" s="94"/>
      <c r="E5" s="94"/>
      <c r="F5" s="94"/>
      <c r="G5" s="94"/>
    </row>
    <row r="6" spans="1:7" ht="15.75" customHeight="1">
      <c r="A6" s="95" t="s">
        <v>9</v>
      </c>
      <c r="B6" s="95" t="s">
        <v>44</v>
      </c>
      <c r="C6" s="95"/>
      <c r="D6" s="95" t="s">
        <v>45</v>
      </c>
      <c r="E6" s="95"/>
      <c r="F6" s="88" t="s">
        <v>10</v>
      </c>
      <c r="G6" s="88"/>
    </row>
    <row r="7" spans="1:7" ht="15.75">
      <c r="A7" s="95"/>
      <c r="B7" s="95"/>
      <c r="C7" s="95"/>
      <c r="D7" s="95"/>
      <c r="E7" s="95"/>
      <c r="F7" s="88" t="s">
        <v>11</v>
      </c>
      <c r="G7" s="88"/>
    </row>
    <row r="8" spans="1:7" ht="31.5">
      <c r="A8" s="95"/>
      <c r="B8" s="20" t="s">
        <v>12</v>
      </c>
      <c r="C8" s="20" t="s">
        <v>13</v>
      </c>
      <c r="D8" s="20" t="s">
        <v>12</v>
      </c>
      <c r="E8" s="20" t="s">
        <v>13</v>
      </c>
      <c r="F8" s="21" t="s">
        <v>12</v>
      </c>
      <c r="G8" s="21" t="s">
        <v>13</v>
      </c>
    </row>
    <row r="9" spans="1:7" ht="15.75">
      <c r="A9" s="95"/>
      <c r="B9" s="5">
        <v>1</v>
      </c>
      <c r="C9" s="5">
        <v>2</v>
      </c>
      <c r="D9" s="5">
        <v>3</v>
      </c>
      <c r="E9" s="5">
        <v>4</v>
      </c>
      <c r="F9" s="18" t="s">
        <v>14</v>
      </c>
      <c r="G9" s="18" t="s">
        <v>15</v>
      </c>
    </row>
    <row r="10" spans="1:9" s="7" customFormat="1" ht="18.75" customHeight="1">
      <c r="A10" s="20" t="s">
        <v>2</v>
      </c>
      <c r="B10" s="8">
        <f>B11+B20+B34+B35+B36+B37</f>
        <v>19944805</v>
      </c>
      <c r="C10" s="8">
        <f>C11+C20+C34+C35+C36+C37</f>
        <v>11914997</v>
      </c>
      <c r="D10" s="8">
        <f>D11+D20+D34+D35+D36+D37</f>
        <v>10883199</v>
      </c>
      <c r="E10" s="8">
        <f>E11+E20+E34+E35+E36+E37+M33</f>
        <v>4944199</v>
      </c>
      <c r="F10" s="21">
        <f aca="true" t="shared" si="0" ref="F10:G12">D10/B10*100</f>
        <v>54.56658513332169</v>
      </c>
      <c r="G10" s="21">
        <f t="shared" si="0"/>
        <v>41.495595844463914</v>
      </c>
      <c r="I10" s="15">
        <v>7121507</v>
      </c>
    </row>
    <row r="11" spans="1:9" s="7" customFormat="1" ht="20.25" customHeight="1">
      <c r="A11" s="6" t="s">
        <v>38</v>
      </c>
      <c r="B11" s="8">
        <f>SUM(B12:B19)</f>
        <v>146488</v>
      </c>
      <c r="C11" s="8">
        <f>SUM(C12:C19)</f>
        <v>106486</v>
      </c>
      <c r="D11" s="11">
        <f>SUM(D12:D19)</f>
        <v>240000</v>
      </c>
      <c r="E11" s="11">
        <f>SUM(E12:E19)</f>
        <v>240000</v>
      </c>
      <c r="F11" s="21">
        <f t="shared" si="0"/>
        <v>163.83594560646605</v>
      </c>
      <c r="G11" s="21">
        <f t="shared" si="0"/>
        <v>225.38174032267153</v>
      </c>
      <c r="H11" s="15"/>
      <c r="I11" s="15">
        <f>I10-E10</f>
        <v>2177308</v>
      </c>
    </row>
    <row r="12" spans="1:8" ht="18.75" customHeight="1">
      <c r="A12" s="16" t="s">
        <v>16</v>
      </c>
      <c r="B12" s="10">
        <v>60875</v>
      </c>
      <c r="C12" s="19">
        <v>60875</v>
      </c>
      <c r="D12" s="10">
        <v>65000</v>
      </c>
      <c r="E12" s="19">
        <v>65000</v>
      </c>
      <c r="F12" s="18">
        <f t="shared" si="0"/>
        <v>106.77618069815196</v>
      </c>
      <c r="G12" s="18">
        <f t="shared" si="0"/>
        <v>106.77618069815196</v>
      </c>
      <c r="H12" s="22">
        <v>12000</v>
      </c>
    </row>
    <row r="13" spans="1:11" ht="31.5">
      <c r="A13" s="16" t="s">
        <v>17</v>
      </c>
      <c r="B13" s="10">
        <v>38680</v>
      </c>
      <c r="C13" s="19">
        <v>38680</v>
      </c>
      <c r="D13" s="10"/>
      <c r="E13" s="10"/>
      <c r="F13" s="18"/>
      <c r="G13" s="18"/>
      <c r="H13" s="9"/>
      <c r="K13" s="9">
        <f>E10-7380053</f>
        <v>-2435854</v>
      </c>
    </row>
    <row r="14" spans="1:7" ht="22.5" customHeight="1">
      <c r="A14" s="16" t="s">
        <v>50</v>
      </c>
      <c r="B14" s="10"/>
      <c r="C14" s="10"/>
      <c r="D14" s="10">
        <v>100000</v>
      </c>
      <c r="E14" s="10">
        <v>100000</v>
      </c>
      <c r="F14" s="18"/>
      <c r="G14" s="18"/>
    </row>
    <row r="15" spans="1:7" ht="31.5">
      <c r="A15" s="16" t="s">
        <v>18</v>
      </c>
      <c r="B15" s="10"/>
      <c r="C15" s="10"/>
      <c r="D15" s="10"/>
      <c r="E15" s="10"/>
      <c r="F15" s="18"/>
      <c r="G15" s="18"/>
    </row>
    <row r="16" spans="1:11" ht="31.5">
      <c r="A16" s="16" t="s">
        <v>19</v>
      </c>
      <c r="B16" s="10"/>
      <c r="C16" s="10"/>
      <c r="D16" s="10"/>
      <c r="E16" s="10"/>
      <c r="F16" s="18"/>
      <c r="G16" s="18"/>
      <c r="K16" s="9"/>
    </row>
    <row r="17" spans="1:7" ht="31.5">
      <c r="A17" s="16" t="s">
        <v>20</v>
      </c>
      <c r="B17" s="10"/>
      <c r="C17" s="10"/>
      <c r="D17" s="10"/>
      <c r="E17" s="10"/>
      <c r="F17" s="18"/>
      <c r="G17" s="18"/>
    </row>
    <row r="18" spans="1:7" ht="31.5">
      <c r="A18" s="16" t="s">
        <v>21</v>
      </c>
      <c r="B18" s="10"/>
      <c r="C18" s="10"/>
      <c r="D18" s="10"/>
      <c r="E18" s="10"/>
      <c r="F18" s="18"/>
      <c r="G18" s="18"/>
    </row>
    <row r="19" spans="1:7" ht="21" customHeight="1">
      <c r="A19" s="16" t="s">
        <v>39</v>
      </c>
      <c r="B19" s="10">
        <v>46933</v>
      </c>
      <c r="C19" s="10">
        <v>6931</v>
      </c>
      <c r="D19" s="10">
        <v>75000</v>
      </c>
      <c r="E19" s="19">
        <v>75000</v>
      </c>
      <c r="F19" s="18">
        <f aca="true" t="shared" si="1" ref="F19:F39">D19/B19*100</f>
        <v>159.80227132294974</v>
      </c>
      <c r="G19" s="18">
        <f>E19/C19*100</f>
        <v>1082.0949357957006</v>
      </c>
    </row>
    <row r="20" spans="1:9" s="12" customFormat="1" ht="36.75" customHeight="1">
      <c r="A20" s="6" t="s">
        <v>22</v>
      </c>
      <c r="B20" s="11">
        <f>B21+B26</f>
        <v>9024247</v>
      </c>
      <c r="C20" s="11">
        <f>C21+C26</f>
        <v>1034441</v>
      </c>
      <c r="D20" s="11">
        <f>D21+D26</f>
        <v>6814000</v>
      </c>
      <c r="E20" s="11">
        <f>E21+E26</f>
        <v>875000</v>
      </c>
      <c r="F20" s="21">
        <f t="shared" si="1"/>
        <v>75.50768501793003</v>
      </c>
      <c r="G20" s="21">
        <f>E20/C20*100</f>
        <v>84.58674781838693</v>
      </c>
      <c r="I20" s="14"/>
    </row>
    <row r="21" spans="1:9" s="7" customFormat="1" ht="20.25" customHeight="1">
      <c r="A21" s="6" t="s">
        <v>23</v>
      </c>
      <c r="B21" s="11">
        <f>SUM(B22:B25)</f>
        <v>1092262</v>
      </c>
      <c r="C21" s="11">
        <f>SUM(C22:C25)</f>
        <v>735107</v>
      </c>
      <c r="D21" s="11">
        <f>SUM(D22:D25)</f>
        <v>1050000</v>
      </c>
      <c r="E21" s="11">
        <f>SUM(E22:E25)</f>
        <v>758000</v>
      </c>
      <c r="F21" s="21">
        <f>D21/B21*100</f>
        <v>96.13078180876016</v>
      </c>
      <c r="G21" s="21">
        <f>E21/C21*100</f>
        <v>103.11424051192549</v>
      </c>
      <c r="I21" s="15"/>
    </row>
    <row r="22" spans="1:8" ht="33.75" customHeight="1">
      <c r="A22" s="16" t="s">
        <v>24</v>
      </c>
      <c r="B22" s="10">
        <v>321222</v>
      </c>
      <c r="C22" s="10">
        <f>B22</f>
        <v>321222</v>
      </c>
      <c r="D22" s="10">
        <v>330000</v>
      </c>
      <c r="E22" s="19">
        <f>D22</f>
        <v>330000</v>
      </c>
      <c r="F22" s="18"/>
      <c r="G22" s="18"/>
      <c r="H22" s="22">
        <v>20000</v>
      </c>
    </row>
    <row r="23" spans="1:11" ht="31.5">
      <c r="A23" s="16" t="s">
        <v>25</v>
      </c>
      <c r="B23" s="10"/>
      <c r="C23" s="10"/>
      <c r="D23" s="10"/>
      <c r="E23" s="10"/>
      <c r="F23" s="18"/>
      <c r="G23" s="18"/>
      <c r="K23" s="9"/>
    </row>
    <row r="24" spans="1:11" ht="31.5">
      <c r="A24" s="16" t="s">
        <v>41</v>
      </c>
      <c r="B24" s="10">
        <v>142500</v>
      </c>
      <c r="C24" s="10">
        <v>38400</v>
      </c>
      <c r="D24" s="10">
        <v>320000</v>
      </c>
      <c r="E24" s="19">
        <v>28000</v>
      </c>
      <c r="F24" s="18">
        <f t="shared" si="1"/>
        <v>224.56140350877192</v>
      </c>
      <c r="G24" s="18"/>
      <c r="K24" s="9">
        <f>B27-K16</f>
        <v>4375695</v>
      </c>
    </row>
    <row r="25" spans="1:7" ht="21" customHeight="1">
      <c r="A25" s="16" t="s">
        <v>26</v>
      </c>
      <c r="B25" s="10">
        <v>628540</v>
      </c>
      <c r="C25" s="10">
        <v>375485</v>
      </c>
      <c r="D25" s="10">
        <v>400000</v>
      </c>
      <c r="E25" s="19">
        <f>D25</f>
        <v>400000</v>
      </c>
      <c r="F25" s="18">
        <f t="shared" si="1"/>
        <v>63.63954561364432</v>
      </c>
      <c r="G25" s="18">
        <f>E25/C25*100</f>
        <v>106.5288893031679</v>
      </c>
    </row>
    <row r="26" spans="1:11" s="7" customFormat="1" ht="31.5">
      <c r="A26" s="6" t="s">
        <v>27</v>
      </c>
      <c r="B26" s="11">
        <f>SUM(B27:B33)</f>
        <v>7931985</v>
      </c>
      <c r="C26" s="11">
        <f>SUM(C27:C32)</f>
        <v>299334</v>
      </c>
      <c r="D26" s="11">
        <f>SUM(D27:D33)</f>
        <v>5764000</v>
      </c>
      <c r="E26" s="11">
        <f>SUM(E27:E33)</f>
        <v>117000</v>
      </c>
      <c r="F26" s="21">
        <f t="shared" si="1"/>
        <v>72.66781265975666</v>
      </c>
      <c r="G26" s="21">
        <f>E26/C26*100</f>
        <v>39.086772635250256</v>
      </c>
      <c r="I26" s="15"/>
      <c r="K26" s="13">
        <v>5587942</v>
      </c>
    </row>
    <row r="27" spans="1:8" ht="20.25" customHeight="1">
      <c r="A27" s="16" t="s">
        <v>32</v>
      </c>
      <c r="B27" s="10">
        <v>4375695</v>
      </c>
      <c r="C27" s="10">
        <v>256890</v>
      </c>
      <c r="D27" s="10">
        <v>3720000</v>
      </c>
      <c r="E27" s="19">
        <v>80000</v>
      </c>
      <c r="F27" s="18">
        <f t="shared" si="1"/>
        <v>85.01506617805858</v>
      </c>
      <c r="G27" s="18">
        <f>E27/C27*100</f>
        <v>31.14173381603021</v>
      </c>
      <c r="H27" s="9">
        <v>180000</v>
      </c>
    </row>
    <row r="28" spans="1:7" ht="20.25" customHeight="1">
      <c r="A28" s="16" t="s">
        <v>33</v>
      </c>
      <c r="B28" s="10">
        <v>7959</v>
      </c>
      <c r="C28" s="10">
        <v>3714</v>
      </c>
      <c r="D28" s="10">
        <v>14000</v>
      </c>
      <c r="E28" s="19">
        <v>7000</v>
      </c>
      <c r="F28" s="18">
        <f t="shared" si="1"/>
        <v>175.90149516270887</v>
      </c>
      <c r="G28" s="18">
        <f>E28/C28*100</f>
        <v>188.4760366182014</v>
      </c>
    </row>
    <row r="29" spans="1:7" ht="20.25" customHeight="1">
      <c r="A29" s="16" t="s">
        <v>34</v>
      </c>
      <c r="B29" s="10">
        <v>186303</v>
      </c>
      <c r="C29" s="10">
        <v>38730</v>
      </c>
      <c r="D29" s="10">
        <v>150000</v>
      </c>
      <c r="E29" s="19">
        <v>30000</v>
      </c>
      <c r="F29" s="18">
        <f t="shared" si="1"/>
        <v>80.51400138484082</v>
      </c>
      <c r="G29" s="18">
        <f>E29/C29*100</f>
        <v>77.45933384972889</v>
      </c>
    </row>
    <row r="30" spans="1:7" ht="20.25" customHeight="1">
      <c r="A30" s="16" t="s">
        <v>35</v>
      </c>
      <c r="B30" s="10">
        <v>1291119</v>
      </c>
      <c r="C30" s="10"/>
      <c r="D30" s="10">
        <v>1000000</v>
      </c>
      <c r="E30" s="10"/>
      <c r="F30" s="18">
        <f t="shared" si="1"/>
        <v>77.45219456920702</v>
      </c>
      <c r="G30" s="18"/>
    </row>
    <row r="31" spans="1:7" ht="20.25" customHeight="1">
      <c r="A31" s="16" t="s">
        <v>36</v>
      </c>
      <c r="B31" s="10">
        <v>1923231</v>
      </c>
      <c r="C31" s="10"/>
      <c r="D31" s="10">
        <v>650000</v>
      </c>
      <c r="E31" s="10"/>
      <c r="F31" s="18">
        <f t="shared" si="1"/>
        <v>33.79729216095206</v>
      </c>
      <c r="G31" s="18"/>
    </row>
    <row r="32" spans="1:7" ht="20.25" customHeight="1">
      <c r="A32" s="16" t="s">
        <v>37</v>
      </c>
      <c r="B32" s="10">
        <v>147678</v>
      </c>
      <c r="C32" s="10"/>
      <c r="D32" s="10">
        <v>150000</v>
      </c>
      <c r="E32" s="10"/>
      <c r="F32" s="18">
        <f t="shared" si="1"/>
        <v>101.57233982042011</v>
      </c>
      <c r="G32" s="18"/>
    </row>
    <row r="33" spans="1:7" ht="20.25" customHeight="1">
      <c r="A33" s="16" t="s">
        <v>51</v>
      </c>
      <c r="B33" s="10"/>
      <c r="C33" s="10"/>
      <c r="D33" s="10">
        <v>80000</v>
      </c>
      <c r="E33" s="10"/>
      <c r="F33" s="18"/>
      <c r="G33" s="18"/>
    </row>
    <row r="34" spans="1:9" s="7" customFormat="1" ht="33.75" customHeight="1">
      <c r="A34" s="6" t="s">
        <v>28</v>
      </c>
      <c r="B34" s="11"/>
      <c r="C34" s="11"/>
      <c r="D34" s="11"/>
      <c r="E34" s="11"/>
      <c r="F34" s="21"/>
      <c r="G34" s="21"/>
      <c r="I34" s="15"/>
    </row>
    <row r="35" spans="1:9" s="7" customFormat="1" ht="21" customHeight="1">
      <c r="A35" s="6" t="s">
        <v>5</v>
      </c>
      <c r="B35" s="11">
        <v>277000</v>
      </c>
      <c r="C35" s="11">
        <f>B35</f>
        <v>277000</v>
      </c>
      <c r="D35" s="11"/>
      <c r="E35" s="11"/>
      <c r="F35" s="21"/>
      <c r="G35" s="21"/>
      <c r="I35" s="15">
        <f>E10-D39</f>
        <v>4944199</v>
      </c>
    </row>
    <row r="36" spans="1:9" s="7" customFormat="1" ht="33.75" customHeight="1">
      <c r="A36" s="6" t="s">
        <v>29</v>
      </c>
      <c r="B36" s="11"/>
      <c r="C36" s="11"/>
      <c r="D36" s="11"/>
      <c r="E36" s="11"/>
      <c r="F36" s="21"/>
      <c r="G36" s="21"/>
      <c r="I36" s="15"/>
    </row>
    <row r="37" spans="1:9" s="7" customFormat="1" ht="30" customHeight="1">
      <c r="A37" s="6" t="s">
        <v>30</v>
      </c>
      <c r="B37" s="11">
        <f>B38+B39</f>
        <v>10497070</v>
      </c>
      <c r="C37" s="11">
        <f>C38+C39</f>
        <v>10497070</v>
      </c>
      <c r="D37" s="11">
        <f>D38+D39</f>
        <v>3829199</v>
      </c>
      <c r="E37" s="11">
        <f>E38+E39</f>
        <v>3829199</v>
      </c>
      <c r="F37" s="21">
        <f t="shared" si="1"/>
        <v>36.47874121064259</v>
      </c>
      <c r="G37" s="21">
        <f>E37/C37*100</f>
        <v>36.47874121064259</v>
      </c>
      <c r="I37" s="15"/>
    </row>
    <row r="38" spans="1:7" ht="19.5" customHeight="1">
      <c r="A38" s="16" t="s">
        <v>3</v>
      </c>
      <c r="B38" s="10">
        <v>3661400</v>
      </c>
      <c r="C38" s="10">
        <f>B38</f>
        <v>3661400</v>
      </c>
      <c r="D38" s="10">
        <v>3829199</v>
      </c>
      <c r="E38" s="10">
        <f>D38</f>
        <v>3829199</v>
      </c>
      <c r="F38" s="18">
        <f t="shared" si="1"/>
        <v>104.58291910198285</v>
      </c>
      <c r="G38" s="18">
        <f>E38/C38*100</f>
        <v>104.58291910198285</v>
      </c>
    </row>
    <row r="39" spans="1:9" ht="22.5" customHeight="1">
      <c r="A39" s="16" t="s">
        <v>4</v>
      </c>
      <c r="B39" s="10">
        <v>6835670</v>
      </c>
      <c r="C39" s="10">
        <f>B39</f>
        <v>6835670</v>
      </c>
      <c r="D39" s="10"/>
      <c r="E39" s="10">
        <f>D39</f>
        <v>0</v>
      </c>
      <c r="F39" s="18">
        <f t="shared" si="1"/>
        <v>0</v>
      </c>
      <c r="G39" s="18">
        <f>E39/C39*100</f>
        <v>0</v>
      </c>
      <c r="I39" s="9">
        <v>4696155</v>
      </c>
    </row>
    <row r="40" spans="1:9" ht="15.75">
      <c r="A40" s="3"/>
      <c r="I40" s="9">
        <v>1034800</v>
      </c>
    </row>
    <row r="41" spans="1:9" ht="22.5" customHeight="1">
      <c r="A41" s="1"/>
      <c r="B41" s="89" t="s">
        <v>46</v>
      </c>
      <c r="C41" s="89"/>
      <c r="D41" s="89"/>
      <c r="E41" s="89"/>
      <c r="F41" s="89"/>
      <c r="G41" s="89"/>
      <c r="I41" s="9">
        <f>I39-I40</f>
        <v>3661355</v>
      </c>
    </row>
    <row r="42" spans="1:7" ht="19.5" customHeight="1">
      <c r="A42" s="25"/>
      <c r="B42" s="90" t="s">
        <v>31</v>
      </c>
      <c r="C42" s="90"/>
      <c r="D42" s="90"/>
      <c r="E42" s="90"/>
      <c r="F42" s="90"/>
      <c r="G42" s="90"/>
    </row>
    <row r="43" spans="1:7" ht="16.5">
      <c r="A43" s="4"/>
      <c r="B43" s="90" t="s">
        <v>6</v>
      </c>
      <c r="C43" s="90"/>
      <c r="D43" s="90"/>
      <c r="E43" s="90"/>
      <c r="F43" s="90"/>
      <c r="G43" s="90"/>
    </row>
    <row r="44" spans="1:7" ht="19.5" customHeight="1">
      <c r="A44" s="26" t="s">
        <v>42</v>
      </c>
      <c r="B44" s="91" t="s">
        <v>7</v>
      </c>
      <c r="C44" s="91"/>
      <c r="D44" s="91"/>
      <c r="E44" s="91"/>
      <c r="F44" s="91"/>
      <c r="G44" s="91"/>
    </row>
    <row r="45" spans="2:7" ht="16.5">
      <c r="B45" s="23"/>
      <c r="C45" s="23"/>
      <c r="D45" s="23"/>
      <c r="E45" s="23"/>
      <c r="F45" s="24"/>
      <c r="G45" s="24"/>
    </row>
    <row r="46" spans="2:7" ht="16.5">
      <c r="B46" s="23"/>
      <c r="C46" s="23"/>
      <c r="D46" s="23"/>
      <c r="E46" s="23"/>
      <c r="F46" s="24"/>
      <c r="G46" s="24"/>
    </row>
    <row r="47" spans="2:7" ht="16.5">
      <c r="B47" s="23"/>
      <c r="C47" s="23"/>
      <c r="D47" s="23"/>
      <c r="E47" s="23"/>
      <c r="F47" s="24"/>
      <c r="G47" s="24"/>
    </row>
    <row r="48" spans="2:7" ht="16.5">
      <c r="B48" s="23"/>
      <c r="C48" s="23"/>
      <c r="D48" s="23"/>
      <c r="E48" s="23"/>
      <c r="F48" s="24"/>
      <c r="G48" s="24"/>
    </row>
    <row r="49" spans="1:9" s="30" customFormat="1" ht="18.75">
      <c r="A49" s="26" t="s">
        <v>47</v>
      </c>
      <c r="B49" s="28" t="s">
        <v>48</v>
      </c>
      <c r="C49" s="28"/>
      <c r="D49" s="28"/>
      <c r="E49" s="28"/>
      <c r="F49" s="29"/>
      <c r="G49" s="29"/>
      <c r="I49" s="31"/>
    </row>
    <row r="50" ht="14.25">
      <c r="E50" t="s">
        <v>49</v>
      </c>
    </row>
  </sheetData>
  <sheetProtection/>
  <mergeCells count="12">
    <mergeCell ref="D6:E7"/>
    <mergeCell ref="F6:G6"/>
    <mergeCell ref="F7:G7"/>
    <mergeCell ref="B41:G41"/>
    <mergeCell ref="B42:G42"/>
    <mergeCell ref="B43:G43"/>
    <mergeCell ref="B44:G44"/>
    <mergeCell ref="B1:G2"/>
    <mergeCell ref="A4:G4"/>
    <mergeCell ref="A5:G5"/>
    <mergeCell ref="A6:A9"/>
    <mergeCell ref="B6:C7"/>
  </mergeCells>
  <printOptions/>
  <pageMargins left="0.6692913385826772" right="0.15748031496062992" top="0.5118110236220472" bottom="0.4330708661417323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7.140625" style="0" customWidth="1"/>
    <col min="2" max="2" width="11.8515625" style="0" customWidth="1"/>
    <col min="3" max="3" width="12.00390625" style="0" customWidth="1"/>
    <col min="4" max="4" width="10.28125" style="0" customWidth="1"/>
    <col min="5" max="5" width="14.57421875" style="0" bestFit="1" customWidth="1"/>
    <col min="7" max="7" width="11.421875" style="0" customWidth="1"/>
  </cols>
  <sheetData>
    <row r="1" spans="1:4" ht="15.75" customHeight="1">
      <c r="A1" s="32" t="s">
        <v>40</v>
      </c>
      <c r="B1" s="97" t="s">
        <v>52</v>
      </c>
      <c r="C1" s="97"/>
      <c r="D1" s="97"/>
    </row>
    <row r="2" spans="1:4" ht="16.5">
      <c r="A2" s="32" t="s">
        <v>0</v>
      </c>
      <c r="B2" s="97"/>
      <c r="C2" s="97"/>
      <c r="D2" s="97"/>
    </row>
    <row r="3" spans="1:4" ht="8.25" customHeight="1">
      <c r="A3" s="33"/>
      <c r="B3" s="97"/>
      <c r="C3" s="97"/>
      <c r="D3" s="97"/>
    </row>
    <row r="4" spans="1:4" ht="21" customHeight="1">
      <c r="A4" s="93" t="s">
        <v>53</v>
      </c>
      <c r="B4" s="93"/>
      <c r="C4" s="93"/>
      <c r="D4" s="93"/>
    </row>
    <row r="5" spans="1:4" ht="19.5" customHeight="1">
      <c r="A5" s="98" t="s">
        <v>54</v>
      </c>
      <c r="B5" s="98"/>
      <c r="C5" s="98"/>
      <c r="D5" s="98"/>
    </row>
    <row r="6" spans="1:4" ht="18.75" customHeight="1">
      <c r="A6" s="94" t="s">
        <v>55</v>
      </c>
      <c r="B6" s="94"/>
      <c r="C6" s="94"/>
      <c r="D6" s="94"/>
    </row>
    <row r="7" spans="1:4" s="34" customFormat="1" ht="15.75" customHeight="1">
      <c r="A7" s="99" t="s">
        <v>9</v>
      </c>
      <c r="B7" s="99" t="s">
        <v>45</v>
      </c>
      <c r="C7" s="99"/>
      <c r="D7" s="99"/>
    </row>
    <row r="8" spans="1:7" s="34" customFormat="1" ht="30.75" customHeight="1">
      <c r="A8" s="99"/>
      <c r="B8" s="35" t="s">
        <v>56</v>
      </c>
      <c r="C8" s="35" t="s">
        <v>57</v>
      </c>
      <c r="D8" s="35" t="s">
        <v>58</v>
      </c>
      <c r="G8" s="36">
        <f>B10-D87</f>
        <v>4824198.930175358</v>
      </c>
    </row>
    <row r="9" spans="1:7" s="34" customFormat="1" ht="15">
      <c r="A9" s="37">
        <v>1</v>
      </c>
      <c r="B9" s="37">
        <v>5</v>
      </c>
      <c r="C9" s="37">
        <v>6</v>
      </c>
      <c r="D9" s="37">
        <v>7</v>
      </c>
      <c r="G9" s="34">
        <f>G8*2%</f>
        <v>96483.97860350717</v>
      </c>
    </row>
    <row r="10" spans="1:5" s="41" customFormat="1" ht="17.25" customHeight="1">
      <c r="A10" s="38" t="s">
        <v>59</v>
      </c>
      <c r="B10" s="39">
        <f>C10+D10</f>
        <v>4944198.930175358</v>
      </c>
      <c r="C10" s="39">
        <f>C80</f>
        <v>0</v>
      </c>
      <c r="D10" s="39">
        <f>D11+D87</f>
        <v>4944198.930175358</v>
      </c>
      <c r="E10" s="40"/>
    </row>
    <row r="11" spans="1:5" s="12" customFormat="1" ht="17.25" customHeight="1">
      <c r="A11" s="42" t="s">
        <v>60</v>
      </c>
      <c r="B11" s="43">
        <f>D11</f>
        <v>4824198.930175358</v>
      </c>
      <c r="C11" s="44"/>
      <c r="D11" s="44">
        <f>D12+D16+D17+D18+D19+D20+D21+D22+D23+D31+D47+D53+D54+D63+D79</f>
        <v>4824198.930175358</v>
      </c>
      <c r="E11" s="14"/>
    </row>
    <row r="12" spans="1:5" s="48" customFormat="1" ht="15.75">
      <c r="A12" s="45" t="s">
        <v>61</v>
      </c>
      <c r="B12" s="46">
        <f aca="true" t="shared" si="0" ref="B12:B74">D12</f>
        <v>306280</v>
      </c>
      <c r="C12" s="46"/>
      <c r="D12" s="46">
        <v>306280</v>
      </c>
      <c r="E12" s="47"/>
    </row>
    <row r="13" spans="1:7" s="52" customFormat="1" ht="15.75">
      <c r="A13" s="49" t="s">
        <v>62</v>
      </c>
      <c r="B13" s="50">
        <f t="shared" si="0"/>
        <v>136000</v>
      </c>
      <c r="C13" s="50"/>
      <c r="D13" s="50">
        <v>136000</v>
      </c>
      <c r="E13" s="51"/>
      <c r="G13" s="51">
        <f>B10-7680765</f>
        <v>-2736566.0698246416</v>
      </c>
    </row>
    <row r="14" spans="1:5" s="52" customFormat="1" ht="15.75">
      <c r="A14" s="49" t="s">
        <v>63</v>
      </c>
      <c r="B14" s="50">
        <f t="shared" si="0"/>
        <v>121280</v>
      </c>
      <c r="C14" s="50"/>
      <c r="D14" s="50">
        <v>121280</v>
      </c>
      <c r="E14" s="51"/>
    </row>
    <row r="15" spans="1:7" s="52" customFormat="1" ht="15.75">
      <c r="A15" s="49" t="s">
        <v>64</v>
      </c>
      <c r="B15" s="50">
        <f t="shared" si="0"/>
        <v>49000</v>
      </c>
      <c r="C15" s="50"/>
      <c r="D15" s="50">
        <v>49000</v>
      </c>
      <c r="G15" s="51">
        <f>B10-150000</f>
        <v>4794198.930175358</v>
      </c>
    </row>
    <row r="16" spans="1:7" s="55" customFormat="1" ht="15.75">
      <c r="A16" s="53" t="s">
        <v>65</v>
      </c>
      <c r="B16" s="54">
        <f t="shared" si="0"/>
        <v>27000</v>
      </c>
      <c r="C16" s="54"/>
      <c r="D16" s="54">
        <v>27000</v>
      </c>
      <c r="G16" s="55">
        <f>G15*2%</f>
        <v>95883.97860350717</v>
      </c>
    </row>
    <row r="17" spans="1:5" s="55" customFormat="1" ht="15.75">
      <c r="A17" s="53" t="s">
        <v>66</v>
      </c>
      <c r="B17" s="54">
        <f t="shared" si="0"/>
        <v>70440</v>
      </c>
      <c r="C17" s="54"/>
      <c r="D17" s="54">
        <v>70440</v>
      </c>
      <c r="E17" s="56"/>
    </row>
    <row r="18" spans="1:5" s="55" customFormat="1" ht="15.75">
      <c r="A18" s="53" t="s">
        <v>67</v>
      </c>
      <c r="B18" s="54">
        <f t="shared" si="0"/>
        <v>22500</v>
      </c>
      <c r="C18" s="54"/>
      <c r="D18" s="54">
        <v>22500</v>
      </c>
      <c r="E18" s="56"/>
    </row>
    <row r="19" spans="1:5" s="55" customFormat="1" ht="15.75">
      <c r="A19" s="53" t="s">
        <v>68</v>
      </c>
      <c r="B19" s="54">
        <f t="shared" si="0"/>
        <v>50000</v>
      </c>
      <c r="C19" s="54"/>
      <c r="D19" s="54">
        <v>50000</v>
      </c>
      <c r="E19" s="56"/>
    </row>
    <row r="20" spans="1:7" s="55" customFormat="1" ht="15.75">
      <c r="A20" s="53" t="s">
        <v>69</v>
      </c>
      <c r="B20" s="54">
        <f t="shared" si="0"/>
        <v>5000</v>
      </c>
      <c r="C20" s="54"/>
      <c r="D20" s="54">
        <v>5000</v>
      </c>
      <c r="G20" s="56"/>
    </row>
    <row r="21" spans="1:4" s="55" customFormat="1" ht="15.75">
      <c r="A21" s="53" t="s">
        <v>70</v>
      </c>
      <c r="B21" s="54">
        <f t="shared" si="0"/>
        <v>114000</v>
      </c>
      <c r="C21" s="54"/>
      <c r="D21" s="54">
        <v>114000</v>
      </c>
    </row>
    <row r="22" spans="1:4" s="55" customFormat="1" ht="15.75">
      <c r="A22" s="53" t="s">
        <v>71</v>
      </c>
      <c r="B22" s="54"/>
      <c r="C22" s="54"/>
      <c r="D22" s="54"/>
    </row>
    <row r="23" spans="1:4" s="55" customFormat="1" ht="15.75">
      <c r="A23" s="53" t="s">
        <v>72</v>
      </c>
      <c r="B23" s="54">
        <f t="shared" si="0"/>
        <v>34100</v>
      </c>
      <c r="C23" s="54"/>
      <c r="D23" s="54">
        <v>34100</v>
      </c>
    </row>
    <row r="24" spans="1:4" s="59" customFormat="1" ht="15.75">
      <c r="A24" s="57" t="s">
        <v>73</v>
      </c>
      <c r="B24" s="54"/>
      <c r="C24" s="58"/>
      <c r="D24" s="58"/>
    </row>
    <row r="25" spans="1:4" s="59" customFormat="1" ht="15.75">
      <c r="A25" s="57" t="s">
        <v>74</v>
      </c>
      <c r="B25" s="54">
        <f t="shared" si="0"/>
        <v>0</v>
      </c>
      <c r="C25" s="58"/>
      <c r="D25" s="58"/>
    </row>
    <row r="26" spans="1:4" s="59" customFormat="1" ht="15.75">
      <c r="A26" s="57" t="s">
        <v>75</v>
      </c>
      <c r="B26" s="54"/>
      <c r="C26" s="58"/>
      <c r="D26" s="58"/>
    </row>
    <row r="27" spans="1:4" s="59" customFormat="1" ht="15.75">
      <c r="A27" s="57" t="s">
        <v>76</v>
      </c>
      <c r="B27" s="54"/>
      <c r="C27" s="58"/>
      <c r="D27" s="58"/>
    </row>
    <row r="28" spans="1:4" s="55" customFormat="1" ht="15.75">
      <c r="A28" s="53" t="s">
        <v>77</v>
      </c>
      <c r="B28" s="54">
        <f t="shared" si="0"/>
        <v>34100</v>
      </c>
      <c r="C28" s="54"/>
      <c r="D28" s="54">
        <v>34100</v>
      </c>
    </row>
    <row r="29" spans="1:4" s="59" customFormat="1" ht="15.75">
      <c r="A29" s="57" t="s">
        <v>78</v>
      </c>
      <c r="B29" s="54">
        <f t="shared" si="0"/>
        <v>17600</v>
      </c>
      <c r="C29" s="58"/>
      <c r="D29" s="58">
        <v>17600</v>
      </c>
    </row>
    <row r="30" spans="1:4" s="59" customFormat="1" ht="15.75">
      <c r="A30" s="57" t="s">
        <v>79</v>
      </c>
      <c r="B30" s="54">
        <f t="shared" si="0"/>
        <v>16500</v>
      </c>
      <c r="C30" s="58"/>
      <c r="D30" s="58">
        <v>16500</v>
      </c>
    </row>
    <row r="31" spans="1:4" s="55" customFormat="1" ht="15" customHeight="1">
      <c r="A31" s="53" t="s">
        <v>80</v>
      </c>
      <c r="B31" s="54">
        <f t="shared" si="0"/>
        <v>3452008</v>
      </c>
      <c r="C31" s="54"/>
      <c r="D31" s="54">
        <v>3452008</v>
      </c>
    </row>
    <row r="32" spans="1:4" s="55" customFormat="1" ht="15.75">
      <c r="A32" s="53" t="s">
        <v>81</v>
      </c>
      <c r="B32" s="54">
        <f t="shared" si="0"/>
        <v>3019808</v>
      </c>
      <c r="C32" s="54"/>
      <c r="D32" s="54">
        <v>3019808</v>
      </c>
    </row>
    <row r="33" spans="1:4" s="59" customFormat="1" ht="15.75">
      <c r="A33" s="57" t="s">
        <v>82</v>
      </c>
      <c r="B33" s="58">
        <f t="shared" si="0"/>
        <v>2656308</v>
      </c>
      <c r="C33" s="58"/>
      <c r="D33" s="58">
        <v>2656308</v>
      </c>
    </row>
    <row r="34" spans="1:4" s="62" customFormat="1" ht="15.75">
      <c r="A34" s="60" t="s">
        <v>83</v>
      </c>
      <c r="B34" s="58">
        <f t="shared" si="0"/>
        <v>74300</v>
      </c>
      <c r="C34" s="61"/>
      <c r="D34" s="61">
        <v>74300</v>
      </c>
    </row>
    <row r="35" spans="1:4" s="62" customFormat="1" ht="15.75">
      <c r="A35" s="63" t="s">
        <v>84</v>
      </c>
      <c r="B35" s="58">
        <v>50000</v>
      </c>
      <c r="C35" s="61"/>
      <c r="D35" s="61">
        <v>170000</v>
      </c>
    </row>
    <row r="36" spans="1:4" s="62" customFormat="1" ht="15.75">
      <c r="A36" s="63" t="s">
        <v>85</v>
      </c>
      <c r="B36" s="58">
        <v>50000</v>
      </c>
      <c r="C36" s="61"/>
      <c r="D36" s="61"/>
    </row>
    <row r="37" spans="1:4" s="62" customFormat="1" ht="15.75">
      <c r="A37" s="63" t="s">
        <v>86</v>
      </c>
      <c r="B37" s="58">
        <f t="shared" si="0"/>
        <v>119200</v>
      </c>
      <c r="C37" s="61"/>
      <c r="D37" s="61">
        <v>119200</v>
      </c>
    </row>
    <row r="38" spans="1:4" s="55" customFormat="1" ht="15.75">
      <c r="A38" s="53" t="s">
        <v>87</v>
      </c>
      <c r="B38" s="54">
        <f t="shared" si="0"/>
        <v>143000</v>
      </c>
      <c r="C38" s="54"/>
      <c r="D38" s="54">
        <v>143000</v>
      </c>
    </row>
    <row r="39" spans="1:4" s="55" customFormat="1" ht="15.75">
      <c r="A39" s="53" t="s">
        <v>88</v>
      </c>
      <c r="B39" s="54">
        <f t="shared" si="0"/>
        <v>131000</v>
      </c>
      <c r="C39" s="54"/>
      <c r="D39" s="54">
        <v>131000</v>
      </c>
    </row>
    <row r="40" spans="1:4" s="55" customFormat="1" ht="15.75">
      <c r="A40" s="53" t="s">
        <v>89</v>
      </c>
      <c r="B40" s="54">
        <f t="shared" si="0"/>
        <v>27900</v>
      </c>
      <c r="C40" s="54"/>
      <c r="D40" s="54">
        <v>27900</v>
      </c>
    </row>
    <row r="41" spans="1:4" s="55" customFormat="1" ht="15.75">
      <c r="A41" s="53" t="s">
        <v>90</v>
      </c>
      <c r="B41" s="54">
        <f t="shared" si="0"/>
        <v>60850</v>
      </c>
      <c r="C41" s="54"/>
      <c r="D41" s="54">
        <v>60850</v>
      </c>
    </row>
    <row r="42" spans="1:4" s="55" customFormat="1" ht="15.75">
      <c r="A42" s="53" t="s">
        <v>91</v>
      </c>
      <c r="B42" s="54">
        <f t="shared" si="0"/>
        <v>25500</v>
      </c>
      <c r="C42" s="54"/>
      <c r="D42" s="54">
        <v>25500</v>
      </c>
    </row>
    <row r="43" spans="1:4" s="55" customFormat="1" ht="15.75">
      <c r="A43" s="53" t="s">
        <v>92</v>
      </c>
      <c r="B43" s="54">
        <f t="shared" si="0"/>
        <v>18950</v>
      </c>
      <c r="C43" s="54"/>
      <c r="D43" s="54">
        <v>18950</v>
      </c>
    </row>
    <row r="44" spans="1:4" s="55" customFormat="1" ht="15.75">
      <c r="A44" s="53" t="s">
        <v>93</v>
      </c>
      <c r="B44" s="54">
        <f t="shared" si="0"/>
        <v>25000</v>
      </c>
      <c r="C44" s="54"/>
      <c r="D44" s="54">
        <v>25000</v>
      </c>
    </row>
    <row r="45" spans="1:4" s="59" customFormat="1" ht="15.75">
      <c r="A45" s="57" t="s">
        <v>94</v>
      </c>
      <c r="B45" s="54">
        <f t="shared" si="0"/>
        <v>25000</v>
      </c>
      <c r="C45" s="58"/>
      <c r="D45" s="58">
        <v>25000</v>
      </c>
    </row>
    <row r="46" spans="1:4" s="59" customFormat="1" ht="15.75">
      <c r="A46" s="57" t="s">
        <v>95</v>
      </c>
      <c r="B46" s="54">
        <f t="shared" si="0"/>
        <v>0</v>
      </c>
      <c r="C46" s="58"/>
      <c r="D46" s="58"/>
    </row>
    <row r="47" spans="1:4" s="55" customFormat="1" ht="15.75">
      <c r="A47" s="53" t="s">
        <v>96</v>
      </c>
      <c r="B47" s="54">
        <f t="shared" si="0"/>
        <v>275404</v>
      </c>
      <c r="C47" s="54"/>
      <c r="D47" s="54">
        <v>275404</v>
      </c>
    </row>
    <row r="48" spans="1:4" s="59" customFormat="1" ht="31.5">
      <c r="A48" s="57" t="s">
        <v>97</v>
      </c>
      <c r="B48" s="54">
        <f t="shared" si="0"/>
        <v>149880</v>
      </c>
      <c r="C48" s="58"/>
      <c r="D48" s="58">
        <v>149880</v>
      </c>
    </row>
    <row r="49" spans="1:4" s="59" customFormat="1" ht="15.75">
      <c r="A49" s="57" t="s">
        <v>98</v>
      </c>
      <c r="B49" s="54"/>
      <c r="C49" s="58"/>
      <c r="D49" s="58"/>
    </row>
    <row r="50" spans="1:4" s="59" customFormat="1" ht="15.75">
      <c r="A50" s="57" t="s">
        <v>99</v>
      </c>
      <c r="B50" s="54">
        <f t="shared" si="0"/>
        <v>112644</v>
      </c>
      <c r="C50" s="58"/>
      <c r="D50" s="58">
        <v>112644</v>
      </c>
    </row>
    <row r="51" spans="1:4" s="59" customFormat="1" ht="15.75">
      <c r="A51" s="57" t="s">
        <v>100</v>
      </c>
      <c r="B51" s="54"/>
      <c r="C51" s="58"/>
      <c r="D51" s="58">
        <v>2880</v>
      </c>
    </row>
    <row r="52" spans="1:4" s="59" customFormat="1" ht="15.75">
      <c r="A52" s="57" t="s">
        <v>101</v>
      </c>
      <c r="B52" s="54">
        <f t="shared" si="0"/>
        <v>10000</v>
      </c>
      <c r="C52" s="58"/>
      <c r="D52" s="58">
        <v>10000</v>
      </c>
    </row>
    <row r="53" spans="1:4" s="55" customFormat="1" ht="15.75">
      <c r="A53" s="53" t="s">
        <v>102</v>
      </c>
      <c r="B53" s="54">
        <f t="shared" si="0"/>
        <v>0</v>
      </c>
      <c r="C53" s="54"/>
      <c r="D53" s="54"/>
    </row>
    <row r="54" spans="1:4" s="55" customFormat="1" ht="15.75">
      <c r="A54" s="53" t="s">
        <v>103</v>
      </c>
      <c r="B54" s="54">
        <f t="shared" si="0"/>
        <v>144000</v>
      </c>
      <c r="C54" s="54"/>
      <c r="D54" s="54">
        <v>144000</v>
      </c>
    </row>
    <row r="55" spans="1:4" s="59" customFormat="1" ht="15.75">
      <c r="A55" s="57" t="s">
        <v>104</v>
      </c>
      <c r="B55" s="54"/>
      <c r="C55" s="58"/>
      <c r="D55" s="58">
        <v>42200</v>
      </c>
    </row>
    <row r="56" spans="1:4" s="59" customFormat="1" ht="15.75">
      <c r="A56" s="64" t="s">
        <v>105</v>
      </c>
      <c r="B56" s="54">
        <f t="shared" si="0"/>
        <v>10000</v>
      </c>
      <c r="C56" s="58"/>
      <c r="D56" s="58">
        <v>10000</v>
      </c>
    </row>
    <row r="57" spans="1:4" s="59" customFormat="1" ht="15.75">
      <c r="A57" s="64" t="s">
        <v>106</v>
      </c>
      <c r="B57" s="54">
        <f t="shared" si="0"/>
        <v>15000</v>
      </c>
      <c r="C57" s="58"/>
      <c r="D57" s="58">
        <v>15000</v>
      </c>
    </row>
    <row r="58" spans="1:4" s="59" customFormat="1" ht="15.75">
      <c r="A58" s="64" t="s">
        <v>107</v>
      </c>
      <c r="B58" s="54">
        <f t="shared" si="0"/>
        <v>25000</v>
      </c>
      <c r="C58" s="58"/>
      <c r="D58" s="58">
        <v>25000</v>
      </c>
    </row>
    <row r="59" spans="1:4" s="59" customFormat="1" ht="15.75">
      <c r="A59" s="64" t="s">
        <v>108</v>
      </c>
      <c r="B59" s="54">
        <f t="shared" si="0"/>
        <v>16800</v>
      </c>
      <c r="C59" s="58"/>
      <c r="D59" s="58">
        <v>16800</v>
      </c>
    </row>
    <row r="60" spans="1:4" s="59" customFormat="1" ht="15.75">
      <c r="A60" s="64" t="e">
        <f>+Hệ thống quản lý chất lượng ISO</f>
        <v>#NAME?</v>
      </c>
      <c r="B60" s="54"/>
      <c r="C60" s="58"/>
      <c r="D60" s="58"/>
    </row>
    <row r="61" spans="1:4" s="59" customFormat="1" ht="15.75">
      <c r="A61" s="64" t="s">
        <v>109</v>
      </c>
      <c r="B61" s="54">
        <f t="shared" si="0"/>
        <v>25000</v>
      </c>
      <c r="C61" s="58"/>
      <c r="D61" s="58">
        <v>25000</v>
      </c>
    </row>
    <row r="62" spans="1:4" s="59" customFormat="1" ht="15.75">
      <c r="A62" s="64" t="s">
        <v>110</v>
      </c>
      <c r="B62" s="54"/>
      <c r="C62" s="58"/>
      <c r="D62" s="58">
        <v>10000</v>
      </c>
    </row>
    <row r="63" spans="1:4" s="55" customFormat="1" ht="15.75">
      <c r="A63" s="53" t="s">
        <v>111</v>
      </c>
      <c r="B63" s="54">
        <f t="shared" si="0"/>
        <v>275346.9301753589</v>
      </c>
      <c r="C63" s="54"/>
      <c r="D63" s="54">
        <v>275346.9301753589</v>
      </c>
    </row>
    <row r="64" spans="1:4" s="59" customFormat="1" ht="15.75">
      <c r="A64" s="57" t="s">
        <v>112</v>
      </c>
      <c r="B64" s="54">
        <f t="shared" si="0"/>
        <v>7700</v>
      </c>
      <c r="C64" s="58"/>
      <c r="D64" s="58">
        <v>7700</v>
      </c>
    </row>
    <row r="65" spans="1:4" s="59" customFormat="1" ht="15.75">
      <c r="A65" s="57" t="s">
        <v>113</v>
      </c>
      <c r="B65" s="54">
        <f t="shared" si="0"/>
        <v>5200</v>
      </c>
      <c r="C65" s="58"/>
      <c r="D65" s="58">
        <v>5200</v>
      </c>
    </row>
    <row r="66" spans="1:4" s="59" customFormat="1" ht="15.75">
      <c r="A66" s="57" t="s">
        <v>114</v>
      </c>
      <c r="B66" s="54">
        <f t="shared" si="0"/>
        <v>40600</v>
      </c>
      <c r="C66" s="58"/>
      <c r="D66" s="58">
        <v>40600</v>
      </c>
    </row>
    <row r="67" spans="1:4" s="59" customFormat="1" ht="15.75">
      <c r="A67" s="57" t="s">
        <v>115</v>
      </c>
      <c r="B67" s="54">
        <f t="shared" si="0"/>
        <v>5000</v>
      </c>
      <c r="C67" s="58"/>
      <c r="D67" s="58">
        <v>5000</v>
      </c>
    </row>
    <row r="68" spans="1:4" s="59" customFormat="1" ht="15.75">
      <c r="A68" s="57" t="s">
        <v>116</v>
      </c>
      <c r="B68" s="54">
        <f t="shared" si="0"/>
        <v>5000</v>
      </c>
      <c r="C68" s="58"/>
      <c r="D68" s="58">
        <v>5000</v>
      </c>
    </row>
    <row r="69" spans="1:4" s="59" customFormat="1" ht="15.75">
      <c r="A69" s="65" t="s">
        <v>117</v>
      </c>
      <c r="B69" s="54">
        <f t="shared" si="0"/>
        <v>96820</v>
      </c>
      <c r="C69" s="58"/>
      <c r="D69" s="58">
        <v>96820</v>
      </c>
    </row>
    <row r="70" spans="1:4" s="59" customFormat="1" ht="15.75">
      <c r="A70" s="65" t="s">
        <v>118</v>
      </c>
      <c r="B70" s="54">
        <f>D70</f>
        <v>15000</v>
      </c>
      <c r="C70" s="58"/>
      <c r="D70" s="58">
        <v>15000</v>
      </c>
    </row>
    <row r="71" spans="1:4" s="59" customFormat="1" ht="15.75">
      <c r="A71" s="57" t="s">
        <v>119</v>
      </c>
      <c r="B71" s="54">
        <f t="shared" si="0"/>
        <v>13346</v>
      </c>
      <c r="C71" s="58"/>
      <c r="D71" s="58">
        <v>13346</v>
      </c>
    </row>
    <row r="72" spans="1:4" s="59" customFormat="1" ht="15.75">
      <c r="A72" s="57" t="s">
        <v>120</v>
      </c>
      <c r="B72" s="54">
        <f t="shared" si="0"/>
        <v>3400</v>
      </c>
      <c r="C72" s="58"/>
      <c r="D72" s="58">
        <v>3400</v>
      </c>
    </row>
    <row r="73" spans="1:4" s="59" customFormat="1" ht="15.75">
      <c r="A73" s="57" t="s">
        <v>121</v>
      </c>
      <c r="B73" s="54">
        <f t="shared" si="0"/>
        <v>30800</v>
      </c>
      <c r="C73" s="58"/>
      <c r="D73" s="58">
        <v>30800</v>
      </c>
    </row>
    <row r="74" spans="1:4" s="59" customFormat="1" ht="15.75">
      <c r="A74" s="57" t="s">
        <v>122</v>
      </c>
      <c r="B74" s="54">
        <f t="shared" si="0"/>
        <v>31300</v>
      </c>
      <c r="C74" s="58"/>
      <c r="D74" s="58">
        <v>31300</v>
      </c>
    </row>
    <row r="75" spans="1:4" s="59" customFormat="1" ht="15.75">
      <c r="A75" s="57" t="s">
        <v>123</v>
      </c>
      <c r="B75" s="54">
        <f>D75</f>
        <v>6300</v>
      </c>
      <c r="C75" s="58"/>
      <c r="D75" s="58">
        <v>6300</v>
      </c>
    </row>
    <row r="76" spans="1:4" s="59" customFormat="1" ht="15.75">
      <c r="A76" s="57" t="s">
        <v>124</v>
      </c>
      <c r="B76" s="54">
        <f>D76</f>
        <v>5000</v>
      </c>
      <c r="C76" s="58"/>
      <c r="D76" s="58">
        <v>5000</v>
      </c>
    </row>
    <row r="77" spans="1:4" s="59" customFormat="1" ht="15.75">
      <c r="A77" s="57" t="s">
        <v>125</v>
      </c>
      <c r="B77" s="54">
        <f>D77</f>
        <v>1500</v>
      </c>
      <c r="C77" s="58"/>
      <c r="D77" s="58">
        <v>1500</v>
      </c>
    </row>
    <row r="78" spans="1:4" s="59" customFormat="1" ht="15.75">
      <c r="A78" s="57" t="s">
        <v>126</v>
      </c>
      <c r="B78" s="54">
        <f>D78</f>
        <v>5000</v>
      </c>
      <c r="C78" s="58"/>
      <c r="D78" s="58">
        <v>5000</v>
      </c>
    </row>
    <row r="79" spans="1:4" s="48" customFormat="1" ht="18.75" customHeight="1">
      <c r="A79" s="66" t="s">
        <v>127</v>
      </c>
      <c r="B79" s="67">
        <f>D79</f>
        <v>48120</v>
      </c>
      <c r="C79" s="67"/>
      <c r="D79" s="67">
        <v>48120</v>
      </c>
    </row>
    <row r="80" spans="1:4" s="12" customFormat="1" ht="18.75" customHeight="1">
      <c r="A80" s="68" t="s">
        <v>128</v>
      </c>
      <c r="B80" s="69">
        <f>C80</f>
        <v>0</v>
      </c>
      <c r="C80" s="69">
        <f>SUM(C81:C86)</f>
        <v>0</v>
      </c>
      <c r="D80" s="69"/>
    </row>
    <row r="81" spans="1:4" s="12" customFormat="1" ht="18.75" customHeight="1" hidden="1">
      <c r="A81" s="66" t="s">
        <v>129</v>
      </c>
      <c r="B81" s="70"/>
      <c r="C81" s="67"/>
      <c r="D81" s="69"/>
    </row>
    <row r="82" spans="1:4" s="12" customFormat="1" ht="18.75" customHeight="1" hidden="1">
      <c r="A82" s="66" t="s">
        <v>130</v>
      </c>
      <c r="B82" s="67"/>
      <c r="C82" s="67"/>
      <c r="D82" s="69"/>
    </row>
    <row r="83" spans="1:4" s="12" customFormat="1" ht="18.75" customHeight="1" hidden="1">
      <c r="A83" s="66" t="s">
        <v>131</v>
      </c>
      <c r="B83" s="67"/>
      <c r="C83" s="67"/>
      <c r="D83" s="69"/>
    </row>
    <row r="84" spans="1:4" s="48" customFormat="1" ht="18.75" customHeight="1" hidden="1">
      <c r="A84" s="66" t="s">
        <v>132</v>
      </c>
      <c r="B84" s="67"/>
      <c r="C84" s="67"/>
      <c r="D84" s="67"/>
    </row>
    <row r="85" spans="1:4" s="48" customFormat="1" ht="35.25" customHeight="1" hidden="1">
      <c r="A85" s="66" t="s">
        <v>133</v>
      </c>
      <c r="B85" s="67"/>
      <c r="C85" s="67"/>
      <c r="D85" s="67"/>
    </row>
    <row r="86" spans="1:4" s="48" customFormat="1" ht="18.75" customHeight="1" hidden="1">
      <c r="A86" s="71" t="s">
        <v>134</v>
      </c>
      <c r="B86" s="72"/>
      <c r="C86" s="72"/>
      <c r="D86" s="72"/>
    </row>
    <row r="87" spans="1:4" s="48" customFormat="1" ht="18.75" customHeight="1">
      <c r="A87" s="73" t="s">
        <v>135</v>
      </c>
      <c r="B87" s="74"/>
      <c r="C87" s="74"/>
      <c r="D87" s="74">
        <v>120000</v>
      </c>
    </row>
    <row r="88" ht="15.75">
      <c r="A88" s="3"/>
    </row>
    <row r="89" spans="1:4" s="23" customFormat="1" ht="20.25" customHeight="1">
      <c r="A89" s="27"/>
      <c r="B89" s="90"/>
      <c r="C89" s="90"/>
      <c r="D89" s="90"/>
    </row>
    <row r="90" spans="1:5" s="23" customFormat="1" ht="16.5">
      <c r="A90" s="75"/>
      <c r="B90" s="90"/>
      <c r="C90" s="90"/>
      <c r="D90" s="90"/>
      <c r="E90" s="76"/>
    </row>
    <row r="91" spans="1:4" s="23" customFormat="1" ht="20.25" customHeight="1">
      <c r="A91" s="75"/>
      <c r="B91" s="91"/>
      <c r="C91" s="91"/>
      <c r="D91" s="91"/>
    </row>
    <row r="92" s="23" customFormat="1" ht="21" customHeight="1"/>
    <row r="93" s="23" customFormat="1" ht="16.5"/>
    <row r="94" s="23" customFormat="1" ht="16.5"/>
    <row r="95" spans="1:4" s="23" customFormat="1" ht="16.5">
      <c r="A95" s="77"/>
      <c r="B95" s="96"/>
      <c r="C95" s="96"/>
      <c r="D95" s="96"/>
    </row>
    <row r="96" s="23" customFormat="1" ht="16.5"/>
  </sheetData>
  <sheetProtection/>
  <mergeCells count="10">
    <mergeCell ref="B89:D89"/>
    <mergeCell ref="B90:D90"/>
    <mergeCell ref="B91:D91"/>
    <mergeCell ref="B95:D95"/>
    <mergeCell ref="B1:D3"/>
    <mergeCell ref="A4:D4"/>
    <mergeCell ref="A5:D5"/>
    <mergeCell ref="A6:D6"/>
    <mergeCell ref="A7:A8"/>
    <mergeCell ref="B7:D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1.28125" style="79" customWidth="1"/>
    <col min="2" max="2" width="25.00390625" style="79" customWidth="1"/>
    <col min="3" max="3" width="34.140625" style="79" customWidth="1"/>
    <col min="4" max="4" width="30.140625" style="79" customWidth="1"/>
    <col min="5" max="16384" width="9.140625" style="79" customWidth="1"/>
  </cols>
  <sheetData>
    <row r="1" spans="1:4" ht="16.5">
      <c r="A1" s="78" t="s">
        <v>136</v>
      </c>
      <c r="D1" s="80" t="s">
        <v>137</v>
      </c>
    </row>
    <row r="2" ht="16.5">
      <c r="A2" s="81" t="s">
        <v>0</v>
      </c>
    </row>
    <row r="3" spans="1:4" ht="18.75">
      <c r="A3" s="100" t="s">
        <v>138</v>
      </c>
      <c r="B3" s="100"/>
      <c r="C3" s="100"/>
      <c r="D3" s="100"/>
    </row>
    <row r="4" spans="1:4" ht="15.75">
      <c r="A4" s="101" t="s">
        <v>139</v>
      </c>
      <c r="B4" s="101"/>
      <c r="C4" s="101"/>
      <c r="D4" s="101"/>
    </row>
    <row r="5" spans="1:4" ht="15.75">
      <c r="A5" s="102" t="s">
        <v>140</v>
      </c>
      <c r="B5" s="102"/>
      <c r="C5" s="102"/>
      <c r="D5" s="102"/>
    </row>
    <row r="6" spans="1:4" ht="25.5" customHeight="1">
      <c r="A6" s="82" t="s">
        <v>141</v>
      </c>
      <c r="B6" s="82" t="s">
        <v>142</v>
      </c>
      <c r="C6" s="82" t="s">
        <v>143</v>
      </c>
      <c r="D6" s="82" t="s">
        <v>142</v>
      </c>
    </row>
    <row r="7" spans="1:4" ht="25.5" customHeight="1">
      <c r="A7" s="82" t="s">
        <v>144</v>
      </c>
      <c r="B7" s="83">
        <f>B8+B9+B11+B10</f>
        <v>4944199</v>
      </c>
      <c r="C7" s="82" t="s">
        <v>145</v>
      </c>
      <c r="D7" s="84">
        <f>D8+D9+D11</f>
        <v>4944199</v>
      </c>
    </row>
    <row r="8" spans="1:4" ht="25.5" customHeight="1">
      <c r="A8" s="85" t="s">
        <v>146</v>
      </c>
      <c r="B8" s="86">
        <v>240000</v>
      </c>
      <c r="C8" s="85" t="s">
        <v>147</v>
      </c>
      <c r="D8" s="86">
        <v>0</v>
      </c>
    </row>
    <row r="9" spans="1:4" ht="25.5" customHeight="1">
      <c r="A9" s="85" t="s">
        <v>148</v>
      </c>
      <c r="B9" s="86">
        <v>875000</v>
      </c>
      <c r="C9" s="85" t="s">
        <v>149</v>
      </c>
      <c r="D9" s="86">
        <v>4824199</v>
      </c>
    </row>
    <row r="10" spans="1:4" ht="25.5" customHeight="1">
      <c r="A10" s="85" t="s">
        <v>150</v>
      </c>
      <c r="B10" s="86"/>
      <c r="C10" s="85"/>
      <c r="D10" s="86"/>
    </row>
    <row r="11" spans="1:4" ht="25.5" customHeight="1">
      <c r="A11" s="85" t="s">
        <v>151</v>
      </c>
      <c r="B11" s="87">
        <f>B12</f>
        <v>3829199</v>
      </c>
      <c r="C11" s="85" t="s">
        <v>152</v>
      </c>
      <c r="D11" s="86">
        <v>120000</v>
      </c>
    </row>
    <row r="12" spans="1:4" ht="25.5" customHeight="1">
      <c r="A12" s="85" t="s">
        <v>153</v>
      </c>
      <c r="B12" s="86">
        <v>3829199</v>
      </c>
      <c r="C12" s="85"/>
      <c r="D12" s="86"/>
    </row>
    <row r="13" spans="1:4" ht="25.5" customHeight="1">
      <c r="A13" s="85" t="s">
        <v>4</v>
      </c>
      <c r="B13" s="86"/>
      <c r="C13" s="85"/>
      <c r="D13" s="86"/>
    </row>
    <row r="14" spans="1:4" ht="25.5" customHeight="1">
      <c r="A14" s="85" t="s">
        <v>154</v>
      </c>
      <c r="B14" s="86"/>
      <c r="C14" s="85"/>
      <c r="D14" s="86"/>
    </row>
  </sheetData>
  <sheetProtection/>
  <mergeCells count="3">
    <mergeCell ref="A3:D3"/>
    <mergeCell ref="A4:D4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2020-08-06T10:13:47Z</cp:lastPrinted>
  <dcterms:created xsi:type="dcterms:W3CDTF">2018-12-07T08:48:20Z</dcterms:created>
  <dcterms:modified xsi:type="dcterms:W3CDTF">2021-01-27T07:57:59Z</dcterms:modified>
  <cp:category/>
  <cp:version/>
  <cp:contentType/>
  <cp:contentStatus/>
</cp:coreProperties>
</file>